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18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0" i="1" l="1"/>
  <c r="I10" i="1" s="1"/>
  <c r="I14" i="1" s="1"/>
  <c r="H10" i="1"/>
  <c r="G4" i="1" l="1"/>
  <c r="G9" i="1"/>
  <c r="I9" i="1" s="1"/>
  <c r="H9" i="1"/>
  <c r="H5" i="1"/>
  <c r="H6" i="1"/>
  <c r="H7" i="1"/>
  <c r="H8" i="1"/>
  <c r="H4" i="1"/>
  <c r="G5" i="1"/>
  <c r="G6" i="1"/>
  <c r="G7" i="1"/>
  <c r="G8" i="1"/>
  <c r="I8" i="1" s="1"/>
  <c r="I7" i="1" l="1"/>
  <c r="I4" i="1"/>
  <c r="I6" i="1"/>
  <c r="I5" i="1"/>
  <c r="B3" i="1"/>
</calcChain>
</file>

<file path=xl/sharedStrings.xml><?xml version="1.0" encoding="utf-8"?>
<sst xmlns="http://schemas.openxmlformats.org/spreadsheetml/2006/main" count="41" uniqueCount="36">
  <si>
    <t>Date</t>
  </si>
  <si>
    <t>UVBmax</t>
  </si>
  <si>
    <t>Solarmax</t>
  </si>
  <si>
    <t>Ground_O3</t>
  </si>
  <si>
    <t>Ground Ozone in ug/m3, measured at approx. 11:00 UTC</t>
  </si>
  <si>
    <t>Solarmax = maximum irradiance of the day, W/m2 on horizontal plane</t>
  </si>
  <si>
    <t>Remarks:</t>
  </si>
  <si>
    <t>RAF</t>
  </si>
  <si>
    <t xml:space="preserve"> </t>
  </si>
  <si>
    <t>REFERENCES:</t>
  </si>
  <si>
    <t>MASSEN, Francis</t>
  </si>
  <si>
    <t>link</t>
  </si>
  <si>
    <t>Radiation Amplification Factor in April 2021 [2021]</t>
  </si>
  <si>
    <t>Radiation Amplification Factor from sudden dip in TOC [2013]</t>
  </si>
  <si>
    <t>RAF avg</t>
  </si>
  <si>
    <t>TOC and UVB during blue sky days, June 2026 (MeteoLCD, Diekirch, Luxembourg)</t>
  </si>
  <si>
    <t>Data origin:</t>
  </si>
  <si>
    <t>UVB, Solar, Ground O3</t>
  </si>
  <si>
    <t>meteoLCD</t>
  </si>
  <si>
    <t>TOC</t>
  </si>
  <si>
    <t>ourclimate.lu</t>
  </si>
  <si>
    <t>Francis &amp; Mylène MASSEN</t>
  </si>
  <si>
    <t>Raoul THOLL &amp; Marco GOFFINET</t>
  </si>
  <si>
    <t>RAF1_UVB</t>
  </si>
  <si>
    <t>RAF2_TOC</t>
  </si>
  <si>
    <t>SZA_TOC</t>
  </si>
  <si>
    <t>Conclusions:</t>
  </si>
  <si>
    <t>clear negative relationship between TOC and UVB: if TOC decreases, UVB increases</t>
  </si>
  <si>
    <t>SZA = Solar Zenith Angle when TOC is measured (computed)</t>
  </si>
  <si>
    <t>TOCx10</t>
  </si>
  <si>
    <t>TOC =Total Ozone Column, in DUx10, measured around 11:00 UTC (Microtops serial 5375)</t>
  </si>
  <si>
    <r>
      <rPr>
        <b/>
        <sz val="10"/>
        <color theme="1"/>
        <rFont val="Arial"/>
        <family val="2"/>
      </rPr>
      <t xml:space="preserve">RAF = Radiation Amplification Factor, approx. 0.8 </t>
    </r>
    <r>
      <rPr>
        <sz val="10"/>
        <color theme="1"/>
        <rFont val="Arial"/>
        <family val="2"/>
      </rPr>
      <t>(slope of trendline of 3rd plot). Values found in literature are from 0.7 to 1.4</t>
    </r>
  </si>
  <si>
    <t>UVBmax = maximum of erythemal effective UVB in mMED/h</t>
  </si>
  <si>
    <t>1000 mMED/h = 2.78 UVI</t>
  </si>
  <si>
    <t>RAF in Diekirch, LU, March 2022 (contains further links)</t>
  </si>
  <si>
    <t>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</si>
</sst>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2" borderId="0" xfId="0" applyFill="1"/>
    <xf numFmtId="164" fontId="0" fillId="0" borderId="0" xfId="0" applyNumberFormat="1"/>
    <xf numFmtId="0" fontId="3" fillId="0" borderId="0" xfId="1" applyFont="1"/>
    <xf numFmtId="2" fontId="0" fillId="0" borderId="0" xfId="0" applyNumberFormat="1"/>
    <xf numFmtId="2" fontId="1" fillId="0" borderId="0" xfId="0" applyNumberFormat="1" applyFont="1"/>
    <xf numFmtId="0" fontId="0" fillId="2" borderId="0" xfId="0" applyFill="1" applyAlignment="1">
      <alignment horizontal="center"/>
    </xf>
    <xf numFmtId="0" fontId="4" fillId="0" borderId="0" xfId="0" applyFont="1"/>
    <xf numFmtId="0" fontId="5" fillId="0" borderId="0" xfId="0" applyFont="1"/>
    <xf numFmtId="1" fontId="0" fillId="0" borderId="0" xfId="0" applyNumberFormat="1"/>
    <xf numFmtId="15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TOCx10</c:v>
                </c:pt>
              </c:strCache>
            </c:strRef>
          </c:tx>
          <c:cat>
            <c:numRef>
              <c:f>Sheet1!$A$3:$A$10</c:f>
              <c:numCache>
                <c:formatCode>yyyy-mm-dd</c:formatCode>
                <c:ptCount val="8"/>
                <c:pt idx="0">
                  <c:v>46191</c:v>
                </c:pt>
                <c:pt idx="1">
                  <c:v>46192</c:v>
                </c:pt>
                <c:pt idx="2">
                  <c:v>46193</c:v>
                </c:pt>
                <c:pt idx="3">
                  <c:v>46194</c:v>
                </c:pt>
                <c:pt idx="4">
                  <c:v>46197</c:v>
                </c:pt>
                <c:pt idx="5">
                  <c:v>46198</c:v>
                </c:pt>
                <c:pt idx="6">
                  <c:v>46199</c:v>
                </c:pt>
                <c:pt idx="7">
                  <c:v>46200</c:v>
                </c:pt>
              </c:numCache>
            </c:numRef>
          </c:cat>
          <c:val>
            <c:numRef>
              <c:f>Sheet1!$B$3:$B$10</c:f>
              <c:numCache>
                <c:formatCode>General</c:formatCode>
                <c:ptCount val="8"/>
                <c:pt idx="0">
                  <c:v>3179</c:v>
                </c:pt>
                <c:pt idx="1">
                  <c:v>3222</c:v>
                </c:pt>
                <c:pt idx="2">
                  <c:v>3373</c:v>
                </c:pt>
                <c:pt idx="3">
                  <c:v>3286</c:v>
                </c:pt>
                <c:pt idx="4">
                  <c:v>3024</c:v>
                </c:pt>
                <c:pt idx="5">
                  <c:v>3051</c:v>
                </c:pt>
                <c:pt idx="6">
                  <c:v>3085</c:v>
                </c:pt>
                <c:pt idx="7">
                  <c:v>3020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UVBmax</c:v>
                </c:pt>
              </c:strCache>
            </c:strRef>
          </c:tx>
          <c:cat>
            <c:numRef>
              <c:f>Sheet1!$A$3:$A$10</c:f>
              <c:numCache>
                <c:formatCode>yyyy-mm-dd</c:formatCode>
                <c:ptCount val="8"/>
                <c:pt idx="0">
                  <c:v>46191</c:v>
                </c:pt>
                <c:pt idx="1">
                  <c:v>46192</c:v>
                </c:pt>
                <c:pt idx="2">
                  <c:v>46193</c:v>
                </c:pt>
                <c:pt idx="3">
                  <c:v>46194</c:v>
                </c:pt>
                <c:pt idx="4">
                  <c:v>46197</c:v>
                </c:pt>
                <c:pt idx="5">
                  <c:v>46198</c:v>
                </c:pt>
                <c:pt idx="6">
                  <c:v>46199</c:v>
                </c:pt>
                <c:pt idx="7">
                  <c:v>46200</c:v>
                </c:pt>
              </c:numCache>
            </c:numRef>
          </c:cat>
          <c:val>
            <c:numRef>
              <c:f>Sheet1!$C$3:$C$10</c:f>
              <c:numCache>
                <c:formatCode>0</c:formatCode>
                <c:ptCount val="8"/>
                <c:pt idx="0">
                  <c:v>2467</c:v>
                </c:pt>
                <c:pt idx="1">
                  <c:v>2416</c:v>
                </c:pt>
                <c:pt idx="2">
                  <c:v>2381</c:v>
                </c:pt>
                <c:pt idx="3">
                  <c:v>2314</c:v>
                </c:pt>
                <c:pt idx="4">
                  <c:v>2577</c:v>
                </c:pt>
                <c:pt idx="5">
                  <c:v>2544</c:v>
                </c:pt>
                <c:pt idx="6">
                  <c:v>2396</c:v>
                </c:pt>
                <c:pt idx="7">
                  <c:v>2504.1999999999998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Sheet1!$E$2</c:f>
              <c:strCache>
                <c:ptCount val="1"/>
                <c:pt idx="0">
                  <c:v>Solarmax</c:v>
                </c:pt>
              </c:strCache>
            </c:strRef>
          </c:tx>
          <c:cat>
            <c:numRef>
              <c:f>Sheet1!$A$3:$A$10</c:f>
              <c:numCache>
                <c:formatCode>yyyy-mm-dd</c:formatCode>
                <c:ptCount val="8"/>
                <c:pt idx="0">
                  <c:v>46191</c:v>
                </c:pt>
                <c:pt idx="1">
                  <c:v>46192</c:v>
                </c:pt>
                <c:pt idx="2">
                  <c:v>46193</c:v>
                </c:pt>
                <c:pt idx="3">
                  <c:v>46194</c:v>
                </c:pt>
                <c:pt idx="4">
                  <c:v>46197</c:v>
                </c:pt>
                <c:pt idx="5">
                  <c:v>46198</c:v>
                </c:pt>
                <c:pt idx="6">
                  <c:v>46199</c:v>
                </c:pt>
                <c:pt idx="7">
                  <c:v>46200</c:v>
                </c:pt>
              </c:numCache>
            </c:numRef>
          </c:cat>
          <c:val>
            <c:numRef>
              <c:f>Sheet1!$E$3:$E$10</c:f>
              <c:numCache>
                <c:formatCode>0.0</c:formatCode>
                <c:ptCount val="8"/>
                <c:pt idx="0">
                  <c:v>866.1</c:v>
                </c:pt>
                <c:pt idx="1">
                  <c:v>855.3</c:v>
                </c:pt>
                <c:pt idx="2">
                  <c:v>875.7</c:v>
                </c:pt>
                <c:pt idx="3">
                  <c:v>850.4</c:v>
                </c:pt>
                <c:pt idx="4">
                  <c:v>843.9</c:v>
                </c:pt>
                <c:pt idx="5">
                  <c:v>856.9</c:v>
                </c:pt>
                <c:pt idx="6">
                  <c:v>839</c:v>
                </c:pt>
                <c:pt idx="7">
                  <c:v>843.5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824768"/>
        <c:axId val="209826560"/>
      </c:lineChart>
      <c:dateAx>
        <c:axId val="209824768"/>
        <c:scaling>
          <c:orientation val="minMax"/>
        </c:scaling>
        <c:delete val="0"/>
        <c:axPos val="b"/>
        <c:numFmt formatCode="yyyy-mm-dd" sourceLinked="1"/>
        <c:majorTickMark val="out"/>
        <c:minorTickMark val="none"/>
        <c:tickLblPos val="nextTo"/>
        <c:crossAx val="209826560"/>
        <c:crosses val="autoZero"/>
        <c:auto val="1"/>
        <c:lblOffset val="100"/>
        <c:baseTimeUnit val="days"/>
      </c:dateAx>
      <c:valAx>
        <c:axId val="2098265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8247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UVBmax [mMED/h] versus TOC [</a:t>
            </a:r>
            <a:r>
              <a:rPr lang="en-US" sz="1400" b="1" i="0" baseline="0">
                <a:effectLst/>
              </a:rPr>
              <a:t>DUx10]</a:t>
            </a:r>
            <a:endParaRPr lang="fr-FR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015507436570428"/>
          <c:y val="0.16281277340332459"/>
          <c:w val="0.67177471566054248"/>
          <c:h val="0.72120734908136486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Sheet1!$C$2</c:f>
              <c:strCache>
                <c:ptCount val="1"/>
                <c:pt idx="0">
                  <c:v>UVBmax</c:v>
                </c:pt>
              </c:strCache>
            </c:strRef>
          </c:tx>
          <c:spPr>
            <a:ln w="28575">
              <a:noFill/>
            </a:ln>
          </c:spPr>
          <c:trendline>
            <c:spPr>
              <a:ln w="25400">
                <a:solidFill>
                  <a:srgbClr val="FF000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0.11527952755905511"/>
                  <c:y val="-0.47471456692913389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>
                        <a:solidFill>
                          <a:srgbClr val="FF0000"/>
                        </a:solidFill>
                      </a:rPr>
                      <a:t>y = -0.6709x + 4589
R² = 0.782</a:t>
                    </a:r>
                    <a:endParaRPr lang="en-US">
                      <a:solidFill>
                        <a:srgbClr val="FF0000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Sheet1!$B$3:$B$10</c:f>
              <c:numCache>
                <c:formatCode>General</c:formatCode>
                <c:ptCount val="8"/>
                <c:pt idx="0">
                  <c:v>3179</c:v>
                </c:pt>
                <c:pt idx="1">
                  <c:v>3222</c:v>
                </c:pt>
                <c:pt idx="2">
                  <c:v>3373</c:v>
                </c:pt>
                <c:pt idx="3">
                  <c:v>3286</c:v>
                </c:pt>
                <c:pt idx="4">
                  <c:v>3024</c:v>
                </c:pt>
                <c:pt idx="5">
                  <c:v>3051</c:v>
                </c:pt>
                <c:pt idx="6">
                  <c:v>3085</c:v>
                </c:pt>
                <c:pt idx="7">
                  <c:v>3020</c:v>
                </c:pt>
              </c:numCache>
            </c:numRef>
          </c:xVal>
          <c:yVal>
            <c:numRef>
              <c:f>Sheet1!$C$3:$C$10</c:f>
              <c:numCache>
                <c:formatCode>0</c:formatCode>
                <c:ptCount val="8"/>
                <c:pt idx="0">
                  <c:v>2467</c:v>
                </c:pt>
                <c:pt idx="1">
                  <c:v>2416</c:v>
                </c:pt>
                <c:pt idx="2">
                  <c:v>2381</c:v>
                </c:pt>
                <c:pt idx="3">
                  <c:v>2314</c:v>
                </c:pt>
                <c:pt idx="4">
                  <c:v>2577</c:v>
                </c:pt>
                <c:pt idx="5">
                  <c:v>2544</c:v>
                </c:pt>
                <c:pt idx="6">
                  <c:v>2396</c:v>
                </c:pt>
                <c:pt idx="7">
                  <c:v>2504.1999999999998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575936"/>
        <c:axId val="211577472"/>
      </c:scatterChart>
      <c:valAx>
        <c:axId val="21157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1577472"/>
        <c:crosses val="autoZero"/>
        <c:crossBetween val="midCat"/>
      </c:valAx>
      <c:valAx>
        <c:axId val="21157747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115759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0287423447069119"/>
          <c:y val="0.32384076990376209"/>
          <c:w val="0.27212576552930884"/>
          <c:h val="0.1674343832020997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RAF (not slanted)</a:t>
            </a:r>
            <a:r>
              <a:rPr lang="en-US"/>
              <a:t>  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Sheet1!$H$2:$H$3</c:f>
              <c:strCache>
                <c:ptCount val="1"/>
                <c:pt idx="0">
                  <c:v>RAF2_TOC  </c:v>
                </c:pt>
              </c:strCache>
            </c:strRef>
          </c:tx>
          <c:spPr>
            <a:ln w="28575">
              <a:noFill/>
            </a:ln>
          </c:spPr>
          <c:trendline>
            <c:spPr>
              <a:ln w="25400">
                <a:solidFill>
                  <a:srgbClr val="FF0000"/>
                </a:solidFill>
              </a:ln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0.10887773403324584"/>
                  <c:y val="-7.3957421988918054E-2"/>
                </c:manualLayout>
              </c:layout>
              <c:numFmt formatCode="General" sourceLinked="0"/>
            </c:trendlineLbl>
          </c:trendline>
          <c:xVal>
            <c:numRef>
              <c:f>Sheet1!$G$4:$G$10</c:f>
              <c:numCache>
                <c:formatCode>General</c:formatCode>
                <c:ptCount val="7"/>
                <c:pt idx="0">
                  <c:v>2.0889557474651099E-2</c:v>
                </c:pt>
                <c:pt idx="1">
                  <c:v>3.5482270042493887E-2</c:v>
                </c:pt>
                <c:pt idx="2">
                  <c:v>6.4025208775734824E-2</c:v>
                </c:pt>
                <c:pt idx="3">
                  <c:v>-4.3623094123008285E-2</c:v>
                </c:pt>
                <c:pt idx="4">
                  <c:v>-3.0734807930656027E-2</c:v>
                </c:pt>
                <c:pt idx="5">
                  <c:v>2.9202157294016765E-2</c:v>
                </c:pt>
                <c:pt idx="6">
                  <c:v>-1.4966484705490578E-2</c:v>
                </c:pt>
              </c:numCache>
            </c:numRef>
          </c:xVal>
          <c:yVal>
            <c:numRef>
              <c:f>Sheet1!$H$4:$H$10</c:f>
              <c:numCache>
                <c:formatCode>General</c:formatCode>
                <c:ptCount val="7"/>
                <c:pt idx="0">
                  <c:v>1.3435602826117089E-2</c:v>
                </c:pt>
                <c:pt idx="1">
                  <c:v>5.923587415084762E-2</c:v>
                </c:pt>
                <c:pt idx="2">
                  <c:v>3.3104337686410676E-2</c:v>
                </c:pt>
                <c:pt idx="3">
                  <c:v>-4.9986223611379048E-2</c:v>
                </c:pt>
                <c:pt idx="4">
                  <c:v>-4.1097276194133052E-2</c:v>
                </c:pt>
                <c:pt idx="5">
                  <c:v>-3.0015024571314462E-2</c:v>
                </c:pt>
                <c:pt idx="6">
                  <c:v>-5.1309850541887435E-2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590528"/>
        <c:axId val="211604608"/>
      </c:scatterChart>
      <c:valAx>
        <c:axId val="21159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1604608"/>
        <c:crosses val="autoZero"/>
        <c:crossBetween val="midCat"/>
      </c:valAx>
      <c:valAx>
        <c:axId val="211604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59052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442912</xdr:colOff>
      <xdr:row>3</xdr:row>
      <xdr:rowOff>19050</xdr:rowOff>
    </xdr:from>
    <xdr:to>
      <xdr:col>15</xdr:col>
      <xdr:colOff>576262</xdr:colOff>
      <xdr:row>20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400050</xdr:colOff>
      <xdr:row>20</xdr:row>
      <xdr:rowOff>57150</xdr:rowOff>
    </xdr:from>
    <xdr:to>
      <xdr:col>15</xdr:col>
      <xdr:colOff>576262</xdr:colOff>
      <xdr:row>37</xdr:row>
      <xdr:rowOff>66675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452437</xdr:colOff>
      <xdr:row>37</xdr:row>
      <xdr:rowOff>152400</xdr:rowOff>
    </xdr:from>
    <xdr:to>
      <xdr:col>15</xdr:col>
      <xdr:colOff>585787</xdr:colOff>
      <xdr:row>54</xdr:row>
      <xdr:rowOff>142875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ourclimate.lu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ourclimate.lu/papers/MASSEN/Radiation%20Amplification%20Factor%20RAF%20in%20April%202021%20.pdf" TargetMode="External"/><Relationship Id="rId1" Type="http://schemas.openxmlformats.org/officeDocument/2006/relationships/hyperlink" Target="https://ourclimate.lu/papers/MASSEN/RAF_from_sudden_TOC_dip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meteolcd.wordpress.com/2022/03/13/raf-in-diekirch-lu-march-2022/" TargetMode="External"/><Relationship Id="rId4" Type="http://schemas.openxmlformats.org/officeDocument/2006/relationships/hyperlink" Target="https://www.lcd.lu/meteolc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workbookViewId="0">
      <selection activeCell="B44" sqref="B44"/>
    </sheetView>
  </sheetViews>
  <sheetFormatPr defaultRowHeight="12.75" x14ac:dyDescent="0.2"/>
  <cols>
    <col min="1" max="1" width="16.7109375" customWidth="1"/>
    <col min="3" max="3" width="13.42578125" customWidth="1"/>
    <col min="4" max="4" width="13.28515625" customWidth="1"/>
    <col min="6" max="6" width="14.140625" customWidth="1"/>
    <col min="7" max="7" width="17" customWidth="1"/>
    <col min="8" max="8" width="16.7109375" customWidth="1"/>
    <col min="10" max="10" width="16.5703125" customWidth="1"/>
    <col min="11" max="11" width="13.42578125" customWidth="1"/>
  </cols>
  <sheetData>
    <row r="1" spans="1:11" ht="18" x14ac:dyDescent="0.25">
      <c r="A1" s="9" t="s">
        <v>15</v>
      </c>
      <c r="B1" s="10"/>
      <c r="C1" s="10"/>
      <c r="D1" s="10"/>
      <c r="E1" s="10"/>
      <c r="F1" s="10"/>
    </row>
    <row r="2" spans="1:11" x14ac:dyDescent="0.2">
      <c r="A2" s="8" t="s">
        <v>0</v>
      </c>
      <c r="B2" s="8" t="s">
        <v>29</v>
      </c>
      <c r="C2" s="8" t="s">
        <v>1</v>
      </c>
      <c r="D2" s="8" t="s">
        <v>25</v>
      </c>
      <c r="E2" s="8" t="s">
        <v>2</v>
      </c>
      <c r="F2" s="8" t="s">
        <v>3</v>
      </c>
      <c r="G2" s="8" t="s">
        <v>23</v>
      </c>
      <c r="H2" s="8" t="s">
        <v>24</v>
      </c>
      <c r="I2" s="8" t="s">
        <v>7</v>
      </c>
      <c r="J2" s="3"/>
      <c r="K2" s="3"/>
    </row>
    <row r="3" spans="1:11" x14ac:dyDescent="0.2">
      <c r="A3" s="1">
        <v>46191</v>
      </c>
      <c r="B3">
        <f>3179</f>
        <v>3179</v>
      </c>
      <c r="C3" s="11">
        <v>2467</v>
      </c>
      <c r="D3">
        <v>29.207000000000001</v>
      </c>
      <c r="E3" s="4">
        <v>866.1</v>
      </c>
      <c r="F3" s="4">
        <v>95.8</v>
      </c>
      <c r="G3" t="s">
        <v>8</v>
      </c>
      <c r="H3" t="s">
        <v>8</v>
      </c>
      <c r="I3" t="s">
        <v>8</v>
      </c>
    </row>
    <row r="4" spans="1:11" x14ac:dyDescent="0.2">
      <c r="A4" s="1">
        <v>46192</v>
      </c>
      <c r="B4">
        <v>3222</v>
      </c>
      <c r="C4" s="11">
        <v>2416</v>
      </c>
      <c r="D4">
        <v>26.843</v>
      </c>
      <c r="E4" s="4">
        <v>855.3</v>
      </c>
      <c r="F4" s="4">
        <v>131.5</v>
      </c>
      <c r="G4">
        <f>-LN(C4/$C$3)</f>
        <v>2.0889557474651099E-2</v>
      </c>
      <c r="H4">
        <f>LN(B4/$B$3)</f>
        <v>1.3435602826117089E-2</v>
      </c>
      <c r="I4" s="6">
        <f>G4/H4</f>
        <v>1.5547912322954709</v>
      </c>
    </row>
    <row r="5" spans="1:11" x14ac:dyDescent="0.2">
      <c r="A5" s="1">
        <v>46193</v>
      </c>
      <c r="B5">
        <v>3373</v>
      </c>
      <c r="C5" s="11">
        <v>2381</v>
      </c>
      <c r="D5">
        <v>26.437000000000001</v>
      </c>
      <c r="E5" s="4">
        <v>875.7</v>
      </c>
      <c r="F5" s="4">
        <v>127.1</v>
      </c>
      <c r="G5">
        <f t="shared" ref="G5:G10" si="0">-LN(C5/$C$3)</f>
        <v>3.5482270042493887E-2</v>
      </c>
      <c r="H5">
        <f t="shared" ref="H5:H10" si="1">LN(B5/$B$3)</f>
        <v>5.923587415084762E-2</v>
      </c>
      <c r="I5" s="6">
        <f t="shared" ref="I5:I10" si="2">G5/H5</f>
        <v>0.5989996864423105</v>
      </c>
    </row>
    <row r="6" spans="1:11" x14ac:dyDescent="0.2">
      <c r="A6" s="1">
        <v>46194</v>
      </c>
      <c r="B6">
        <v>3286</v>
      </c>
      <c r="C6" s="11">
        <v>2314</v>
      </c>
      <c r="D6">
        <v>28.454999999999998</v>
      </c>
      <c r="E6" s="4">
        <v>850.4</v>
      </c>
      <c r="F6" s="4">
        <v>98</v>
      </c>
      <c r="G6">
        <f t="shared" si="0"/>
        <v>6.4025208775734824E-2</v>
      </c>
      <c r="H6">
        <f t="shared" si="1"/>
        <v>3.3104337686410676E-2</v>
      </c>
      <c r="I6" s="6">
        <f t="shared" si="2"/>
        <v>1.9340428853230662</v>
      </c>
    </row>
    <row r="7" spans="1:11" x14ac:dyDescent="0.2">
      <c r="A7" s="1">
        <v>46197</v>
      </c>
      <c r="B7">
        <v>3024</v>
      </c>
      <c r="C7" s="11">
        <v>2577</v>
      </c>
      <c r="D7">
        <v>28.055</v>
      </c>
      <c r="E7" s="4">
        <v>843.9</v>
      </c>
      <c r="F7" s="4">
        <v>86.8</v>
      </c>
      <c r="G7">
        <f t="shared" si="0"/>
        <v>-4.3623094123008285E-2</v>
      </c>
      <c r="H7">
        <f t="shared" si="1"/>
        <v>-4.9986223611379048E-2</v>
      </c>
      <c r="I7" s="6">
        <f t="shared" si="2"/>
        <v>0.87270233619084125</v>
      </c>
    </row>
    <row r="8" spans="1:11" x14ac:dyDescent="0.2">
      <c r="A8" s="1">
        <v>46198</v>
      </c>
      <c r="B8">
        <v>3051</v>
      </c>
      <c r="C8" s="11">
        <v>2544</v>
      </c>
      <c r="D8">
        <v>27.198</v>
      </c>
      <c r="E8" s="4">
        <v>856.9</v>
      </c>
      <c r="F8" s="4">
        <v>116.4</v>
      </c>
      <c r="G8">
        <f t="shared" si="0"/>
        <v>-3.0734807930656027E-2</v>
      </c>
      <c r="H8">
        <f t="shared" si="1"/>
        <v>-4.1097276194133052E-2</v>
      </c>
      <c r="I8" s="6">
        <f t="shared" si="2"/>
        <v>0.7478551080970095</v>
      </c>
    </row>
    <row r="9" spans="1:11" x14ac:dyDescent="0.2">
      <c r="A9" s="1">
        <v>46199</v>
      </c>
      <c r="B9">
        <v>3085</v>
      </c>
      <c r="C9" s="11">
        <v>2396</v>
      </c>
      <c r="D9">
        <v>27.798999999999999</v>
      </c>
      <c r="E9" s="4">
        <v>839</v>
      </c>
      <c r="F9" s="4">
        <v>143.80000000000001</v>
      </c>
      <c r="G9">
        <f t="shared" si="0"/>
        <v>2.9202157294016765E-2</v>
      </c>
      <c r="H9">
        <f t="shared" si="1"/>
        <v>-3.0015024571314462E-2</v>
      </c>
      <c r="I9" s="6">
        <f t="shared" si="2"/>
        <v>-0.97291798727779288</v>
      </c>
    </row>
    <row r="10" spans="1:11" x14ac:dyDescent="0.2">
      <c r="A10" s="1">
        <v>46200</v>
      </c>
      <c r="B10">
        <v>3020</v>
      </c>
      <c r="C10" s="11">
        <v>2504.1999999999998</v>
      </c>
      <c r="D10">
        <v>27.937999999999999</v>
      </c>
      <c r="E10" s="4">
        <v>843.5</v>
      </c>
      <c r="F10" s="4">
        <v>128</v>
      </c>
      <c r="G10">
        <f t="shared" si="0"/>
        <v>-1.4966484705490578E-2</v>
      </c>
      <c r="H10">
        <f t="shared" si="1"/>
        <v>-5.1309850541887435E-2</v>
      </c>
      <c r="I10" s="6">
        <f t="shared" si="2"/>
        <v>0.29168833172243414</v>
      </c>
    </row>
    <row r="11" spans="1:11" x14ac:dyDescent="0.2">
      <c r="C11" s="11"/>
      <c r="E11" s="4"/>
    </row>
    <row r="12" spans="1:11" x14ac:dyDescent="0.2">
      <c r="C12" s="11"/>
      <c r="E12" s="4"/>
    </row>
    <row r="13" spans="1:11" x14ac:dyDescent="0.2">
      <c r="C13" s="11"/>
    </row>
    <row r="14" spans="1:11" x14ac:dyDescent="0.2">
      <c r="H14" s="2" t="s">
        <v>14</v>
      </c>
      <c r="I14" s="7">
        <f>AVERAGE(I4:I10)</f>
        <v>0.71816594182762006</v>
      </c>
    </row>
    <row r="16" spans="1:11" x14ac:dyDescent="0.2">
      <c r="A16" s="2" t="s">
        <v>6</v>
      </c>
    </row>
    <row r="17" spans="1:7" x14ac:dyDescent="0.2">
      <c r="A17" t="s">
        <v>4</v>
      </c>
    </row>
    <row r="18" spans="1:7" x14ac:dyDescent="0.2">
      <c r="A18" t="s">
        <v>30</v>
      </c>
    </row>
    <row r="19" spans="1:7" x14ac:dyDescent="0.2">
      <c r="A19" t="s">
        <v>5</v>
      </c>
    </row>
    <row r="20" spans="1:7" x14ac:dyDescent="0.2">
      <c r="A20" t="s">
        <v>28</v>
      </c>
    </row>
    <row r="21" spans="1:7" x14ac:dyDescent="0.2">
      <c r="A21" t="s">
        <v>32</v>
      </c>
      <c r="E21" t="s">
        <v>33</v>
      </c>
    </row>
    <row r="23" spans="1:7" x14ac:dyDescent="0.2">
      <c r="A23" s="2" t="s">
        <v>9</v>
      </c>
    </row>
    <row r="24" spans="1:7" x14ac:dyDescent="0.2">
      <c r="A24" t="s">
        <v>10</v>
      </c>
      <c r="B24" t="s">
        <v>12</v>
      </c>
      <c r="F24" t="s">
        <v>8</v>
      </c>
      <c r="G24" s="5" t="s">
        <v>11</v>
      </c>
    </row>
    <row r="25" spans="1:7" x14ac:dyDescent="0.2">
      <c r="B25" t="s">
        <v>13</v>
      </c>
      <c r="G25" s="5" t="s">
        <v>11</v>
      </c>
    </row>
    <row r="26" spans="1:7" x14ac:dyDescent="0.2">
      <c r="B26" t="s">
        <v>34</v>
      </c>
      <c r="G26" s="5" t="s">
        <v>11</v>
      </c>
    </row>
    <row r="29" spans="1:7" x14ac:dyDescent="0.2">
      <c r="A29" s="2" t="s">
        <v>16</v>
      </c>
    </row>
    <row r="30" spans="1:7" x14ac:dyDescent="0.2">
      <c r="A30" t="s">
        <v>17</v>
      </c>
      <c r="C30" s="5" t="s">
        <v>18</v>
      </c>
      <c r="D30" t="s">
        <v>22</v>
      </c>
    </row>
    <row r="31" spans="1:7" x14ac:dyDescent="0.2">
      <c r="A31" t="s">
        <v>19</v>
      </c>
      <c r="C31" s="5" t="s">
        <v>20</v>
      </c>
      <c r="D31" t="s">
        <v>21</v>
      </c>
    </row>
    <row r="34" spans="1:3" x14ac:dyDescent="0.2">
      <c r="A34" s="2" t="s">
        <v>26</v>
      </c>
    </row>
    <row r="35" spans="1:3" x14ac:dyDescent="0.2">
      <c r="A35" t="s">
        <v>27</v>
      </c>
    </row>
    <row r="36" spans="1:3" x14ac:dyDescent="0.2">
      <c r="A36" t="s">
        <v>31</v>
      </c>
    </row>
    <row r="42" spans="1:3" x14ac:dyDescent="0.2">
      <c r="A42" t="s">
        <v>35</v>
      </c>
      <c r="B42">
        <v>1.1000000000000001</v>
      </c>
      <c r="C42" s="12">
        <v>46203</v>
      </c>
    </row>
  </sheetData>
  <hyperlinks>
    <hyperlink ref="G25" r:id="rId1"/>
    <hyperlink ref="G24" r:id="rId2"/>
    <hyperlink ref="C31" r:id="rId3"/>
    <hyperlink ref="C30" r:id="rId4"/>
    <hyperlink ref="G26" r:id="rId5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CTIE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</dc:creator>
  <cp:lastModifiedBy>francis</cp:lastModifiedBy>
  <dcterms:created xsi:type="dcterms:W3CDTF">2026-06-25T11:19:21Z</dcterms:created>
  <dcterms:modified xsi:type="dcterms:W3CDTF">2026-06-30T16:08:48Z</dcterms:modified>
</cp:coreProperties>
</file>